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пк\Desktop\портфельное инвестирование\"/>
    </mc:Choice>
  </mc:AlternateContent>
  <bookViews>
    <workbookView xWindow="0" yWindow="0" windowWidth="16440" windowHeight="7650"/>
  </bookViews>
  <sheets>
    <sheet name="Распределение" sheetId="1" r:id="rId1"/>
    <sheet name="Инструменты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E26" i="1"/>
  <c r="C15" i="1"/>
  <c r="E14" i="1"/>
  <c r="E8" i="1" l="1"/>
  <c r="E21" i="1" s="1"/>
  <c r="E19" i="1"/>
  <c r="E13" i="1"/>
  <c r="E18" i="1" l="1"/>
  <c r="E20" i="1"/>
  <c r="C22" i="1"/>
  <c r="E3" i="2"/>
  <c r="J3" i="2" s="1"/>
  <c r="K15" i="2"/>
  <c r="C12" i="2"/>
  <c r="C15" i="2" s="1"/>
  <c r="K11" i="2"/>
  <c r="K10" i="2"/>
  <c r="K9" i="2"/>
  <c r="K8" i="2"/>
  <c r="C5" i="2"/>
  <c r="K4" i="2"/>
  <c r="K3" i="2"/>
  <c r="E8" i="2" l="1"/>
  <c r="J8" i="2" s="1"/>
  <c r="E4" i="2"/>
  <c r="J4" i="2" s="1"/>
  <c r="C37" i="1"/>
  <c r="C36" i="1"/>
  <c r="E10" i="2"/>
  <c r="J10" i="2" s="1"/>
  <c r="E9" i="2"/>
  <c r="J9" i="2" s="1"/>
  <c r="E11" i="2"/>
  <c r="J11" i="2" s="1"/>
  <c r="E15" i="2"/>
  <c r="J15" i="2" s="1"/>
  <c r="C38" i="1" l="1"/>
</calcChain>
</file>

<file path=xl/sharedStrings.xml><?xml version="1.0" encoding="utf-8"?>
<sst xmlns="http://schemas.openxmlformats.org/spreadsheetml/2006/main" count="96" uniqueCount="52">
  <si>
    <t>Курс валют</t>
  </si>
  <si>
    <t>Рублей за 1 дол</t>
  </si>
  <si>
    <t>Рублей за 1 евро</t>
  </si>
  <si>
    <t>Евро за 1 дол</t>
  </si>
  <si>
    <t>Дол за 1 евро</t>
  </si>
  <si>
    <t>Необходимые накопления</t>
  </si>
  <si>
    <t>Рублей</t>
  </si>
  <si>
    <t>Дол</t>
  </si>
  <si>
    <t>Евро</t>
  </si>
  <si>
    <t>Общая сумма в пересчете через рубли</t>
  </si>
  <si>
    <t>ОБЛИГАЦИИ</t>
  </si>
  <si>
    <t>ВАЛЮТА</t>
  </si>
  <si>
    <t>СУММА</t>
  </si>
  <si>
    <t>Облигации ААА</t>
  </si>
  <si>
    <t>Доллар</t>
  </si>
  <si>
    <t>Облигации ВВВ</t>
  </si>
  <si>
    <t>Рубль</t>
  </si>
  <si>
    <t>ИТОГОВОЕ РАСПРЕДЕЛЕНИЕ</t>
  </si>
  <si>
    <t>АКЦИИ</t>
  </si>
  <si>
    <t>Развитые рынки США</t>
  </si>
  <si>
    <t>Развитые рынки Европа</t>
  </si>
  <si>
    <t>Развивающиеся рынки Россия</t>
  </si>
  <si>
    <t>Развивающиеся рынки прочие</t>
  </si>
  <si>
    <t>АЛЬТЕРНАТИВНЫЕ</t>
  </si>
  <si>
    <t>Золото</t>
  </si>
  <si>
    <t>Рубль %</t>
  </si>
  <si>
    <t>Евро %</t>
  </si>
  <si>
    <t>Доллар %</t>
  </si>
  <si>
    <t>ИНСТРУМЕНТ</t>
  </si>
  <si>
    <t>КОМПАНИЯ</t>
  </si>
  <si>
    <t>ЕЖЕМЕСЯЧНАЯ СУММА</t>
  </si>
  <si>
    <t>ETF: LQD</t>
  </si>
  <si>
    <t>IB</t>
  </si>
  <si>
    <t>Облигации РФ</t>
  </si>
  <si>
    <t>-</t>
  </si>
  <si>
    <t>ОБЩИЕ ДОХОДЫ</t>
  </si>
  <si>
    <t>Программа S&amp;P500</t>
  </si>
  <si>
    <t>Investor Trusts</t>
  </si>
  <si>
    <t>Акции Европы</t>
  </si>
  <si>
    <t>Акции РФ</t>
  </si>
  <si>
    <t>ETF: VWO</t>
  </si>
  <si>
    <t>ОБЩИЕ РАСХОДЫ</t>
  </si>
  <si>
    <t>ETF: IAU</t>
  </si>
  <si>
    <t>Распределение</t>
  </si>
  <si>
    <t>Валюта</t>
  </si>
  <si>
    <t>СРОК НАКОПЛЕНИЙ (МЕСЯЦЕВ)</t>
  </si>
  <si>
    <t>120</t>
  </si>
  <si>
    <t>РАСЧЕТНАЯ СТАВКА ДОХОДНОСТИ</t>
  </si>
  <si>
    <t>8%</t>
  </si>
  <si>
    <t>10%</t>
  </si>
  <si>
    <t>4%</t>
  </si>
  <si>
    <t>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</si>
</sst>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"/>
    <numFmt numFmtId="165" formatCode="#,##0%"/>
    <numFmt numFmtId="166" formatCode="0.0%"/>
  </numFmts>
  <fonts count="19">
    <font>
      <sz val="10"/>
      <color indexed="8"/>
      <name val="Helvetica Neue Light"/>
    </font>
    <font>
      <b/>
      <sz val="24"/>
      <color rgb="FF7A7A7A"/>
      <name val="Helvetica Neue"/>
      <family val="2"/>
    </font>
    <font>
      <b/>
      <sz val="16"/>
      <color indexed="9"/>
      <name val="Helvetica Neue Medium"/>
      <charset val="204"/>
    </font>
    <font>
      <sz val="12"/>
      <color indexed="8"/>
      <name val="Helvetica Neue Light"/>
    </font>
    <font>
      <b/>
      <sz val="16"/>
      <color indexed="11"/>
      <name val="Helvetica Neue"/>
      <family val="2"/>
    </font>
    <font>
      <b/>
      <sz val="16"/>
      <color indexed="15"/>
      <name val="Helvetica Neue"/>
      <family val="2"/>
    </font>
    <font>
      <b/>
      <sz val="12"/>
      <color indexed="15"/>
      <name val="Helvetica Neue"/>
      <family val="2"/>
    </font>
    <font>
      <b/>
      <sz val="16"/>
      <color indexed="11"/>
      <name val="Helvetica Neue"/>
      <family val="2"/>
    </font>
    <font>
      <b/>
      <sz val="16"/>
      <color indexed="15"/>
      <name val="Helvetica Neue"/>
      <family val="2"/>
    </font>
    <font>
      <sz val="14"/>
      <color indexed="8"/>
      <name val="Helvetica Neue Light"/>
    </font>
    <font>
      <sz val="14"/>
      <color indexed="8"/>
      <name val="Helvetica Neue Light"/>
      <charset val="204"/>
    </font>
    <font>
      <b/>
      <sz val="14"/>
      <color indexed="15"/>
      <name val="Helvetica Neue"/>
      <family val="2"/>
      <charset val="204"/>
    </font>
    <font>
      <b/>
      <sz val="14"/>
      <color indexed="8"/>
      <name val="Helvetica Neue Medium"/>
      <charset val="204"/>
    </font>
    <font>
      <b/>
      <sz val="14"/>
      <color indexed="11"/>
      <name val="Helvetica Neue"/>
      <family val="2"/>
      <charset val="204"/>
    </font>
    <font>
      <sz val="10"/>
      <color indexed="8"/>
      <name val="Helvetica Neue Light"/>
    </font>
    <font>
      <sz val="8"/>
      <name val="Helvetica Neue Light"/>
    </font>
    <font>
      <b/>
      <sz val="12"/>
      <color indexed="11"/>
      <name val="Helvetica Neue"/>
      <family val="2"/>
    </font>
    <font>
      <b/>
      <sz val="14"/>
      <color rgb="FFFEFEFE"/>
      <name val="Helvetica Neue"/>
      <family val="2"/>
    </font>
    <font>
      <b/>
      <sz val="9"/>
      <color indexed="11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indexed="14"/>
      </bottom>
      <diagonal/>
    </border>
    <border>
      <left/>
      <right style="thin">
        <color indexed="13"/>
      </right>
      <top style="medium">
        <color theme="0" tint="-0.34998626667073579"/>
      </top>
      <bottom/>
      <diagonal/>
    </border>
    <border>
      <left style="thin">
        <color indexed="13"/>
      </left>
      <right style="thin">
        <color indexed="13"/>
      </right>
      <top style="medium">
        <color theme="0" tint="-0.34998626667073579"/>
      </top>
      <bottom/>
      <diagonal/>
    </border>
    <border>
      <left style="thin">
        <color indexed="13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indexed="14"/>
      </top>
      <bottom style="thin">
        <color indexed="13"/>
      </bottom>
      <diagonal/>
    </border>
    <border>
      <left style="medium">
        <color theme="0" tint="-0.34998626667073579"/>
      </left>
      <right/>
      <top style="thin">
        <color indexed="13"/>
      </top>
      <bottom style="thin">
        <color indexed="13"/>
      </bottom>
      <diagonal/>
    </border>
    <border>
      <left style="medium">
        <color theme="0" tint="-0.34998626667073579"/>
      </left>
      <right/>
      <top style="thin">
        <color indexed="13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indexed="14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13"/>
      </bottom>
      <diagonal/>
    </border>
    <border>
      <left style="thin">
        <color theme="0" tint="-0.34998626667073579"/>
      </left>
      <right/>
      <top style="thin">
        <color indexed="1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13"/>
      </top>
      <bottom style="thin">
        <color indexed="1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indexed="1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indexed="1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indexed="13"/>
      </top>
      <bottom style="thin">
        <color indexed="13"/>
      </bottom>
      <diagonal/>
    </border>
    <border>
      <left style="medium">
        <color theme="0" tint="-0.34998626667073579"/>
      </left>
      <right/>
      <top style="thin">
        <color indexed="1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indexed="1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13"/>
      </right>
      <top style="thin">
        <color theme="0" tint="-0.34998626667073579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theme="0" tint="-0.34998626667073579"/>
      </top>
      <bottom style="thin">
        <color indexed="13"/>
      </bottom>
      <diagonal/>
    </border>
    <border>
      <left style="thin">
        <color indexed="13"/>
      </left>
      <right style="thin">
        <color theme="0" tint="-0.34998626667073579"/>
      </right>
      <top style="thin">
        <color theme="0" tint="-0.34998626667073579"/>
      </top>
      <bottom style="thin">
        <color indexed="13"/>
      </bottom>
      <diagonal/>
    </border>
    <border>
      <left style="thin">
        <color theme="0" tint="-0.34998626667073579"/>
      </left>
      <right style="thin">
        <color indexed="13"/>
      </right>
      <top style="thin">
        <color indexed="13"/>
      </top>
      <bottom style="thin">
        <color theme="0" tint="-0.3499862666707357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theme="0" tint="-0.34998626667073579"/>
      </bottom>
      <diagonal/>
    </border>
    <border>
      <left style="thin">
        <color indexed="13"/>
      </left>
      <right style="thin">
        <color theme="0" tint="-0.34998626667073579"/>
      </right>
      <top style="thin">
        <color indexed="1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theme="0" tint="-0.34998626667073579"/>
      </right>
      <top style="thin">
        <color indexed="13"/>
      </top>
      <bottom style="thin">
        <color indexed="13"/>
      </bottom>
      <diagonal/>
    </border>
    <border>
      <left style="thin">
        <color theme="0" tint="-0.34998626667073579"/>
      </left>
      <right style="thin">
        <color indexed="1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13"/>
      </left>
      <right style="thin">
        <color indexed="1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13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13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9" fontId="14" fillId="0" borderId="0" applyFont="0" applyFill="0" applyBorder="0" applyAlignment="0" applyProtection="0"/>
  </cellStyleXfs>
  <cellXfs count="1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left" vertical="center" readingOrder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5" fontId="11" fillId="5" borderId="11" xfId="0" applyNumberFormat="1" applyFont="1" applyFill="1" applyBorder="1" applyAlignment="1">
      <alignment horizontal="center" vertical="center" wrapText="1"/>
    </xf>
    <xf numFmtId="165" fontId="11" fillId="5" borderId="12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left" vertical="center" wrapText="1"/>
    </xf>
    <xf numFmtId="166" fontId="11" fillId="5" borderId="11" xfId="0" applyNumberFormat="1" applyFont="1" applyFill="1" applyBorder="1" applyAlignment="1">
      <alignment horizontal="center" vertical="center" wrapText="1"/>
    </xf>
    <xf numFmtId="9" fontId="11" fillId="5" borderId="11" xfId="0" applyNumberFormat="1" applyFont="1" applyFill="1" applyBorder="1" applyAlignment="1">
      <alignment vertical="top" wrapText="1"/>
    </xf>
    <xf numFmtId="9" fontId="11" fillId="5" borderId="12" xfId="0" applyNumberFormat="1" applyFont="1" applyFill="1" applyBorder="1" applyAlignment="1">
      <alignment vertical="top" wrapText="1"/>
    </xf>
    <xf numFmtId="49" fontId="13" fillId="6" borderId="6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49" fontId="11" fillId="5" borderId="10" xfId="0" applyNumberFormat="1" applyFont="1" applyFill="1" applyBorder="1" applyAlignment="1">
      <alignment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right" vertical="center" wrapText="1"/>
    </xf>
    <xf numFmtId="165" fontId="10" fillId="4" borderId="17" xfId="0" applyNumberFormat="1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left" vertical="center" wrapText="1"/>
    </xf>
    <xf numFmtId="164" fontId="10" fillId="4" borderId="19" xfId="0" applyNumberFormat="1" applyFont="1" applyFill="1" applyBorder="1" applyAlignment="1">
      <alignment horizontal="right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vertical="center" wrapText="1"/>
    </xf>
    <xf numFmtId="9" fontId="10" fillId="4" borderId="20" xfId="0" applyNumberFormat="1" applyFont="1" applyFill="1" applyBorder="1" applyAlignment="1">
      <alignment horizontal="center" vertical="center" wrapText="1"/>
    </xf>
    <xf numFmtId="164" fontId="10" fillId="4" borderId="21" xfId="0" applyNumberFormat="1" applyFont="1" applyFill="1" applyBorder="1" applyAlignment="1">
      <alignment vertical="center" wrapText="1"/>
    </xf>
    <xf numFmtId="9" fontId="10" fillId="0" borderId="20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vertical="center" wrapText="1"/>
    </xf>
    <xf numFmtId="49" fontId="11" fillId="5" borderId="23" xfId="0" applyNumberFormat="1" applyFont="1" applyFill="1" applyBorder="1" applyAlignment="1">
      <alignment vertical="center"/>
    </xf>
    <xf numFmtId="49" fontId="12" fillId="0" borderId="24" xfId="0" applyNumberFormat="1" applyFont="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left" vertical="center" wrapText="1"/>
    </xf>
    <xf numFmtId="49" fontId="11" fillId="5" borderId="23" xfId="0" applyNumberFormat="1" applyFont="1" applyFill="1" applyBorder="1" applyAlignment="1">
      <alignment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9" fontId="10" fillId="0" borderId="27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164" fontId="10" fillId="0" borderId="29" xfId="0" applyNumberFormat="1" applyFont="1" applyBorder="1" applyAlignment="1">
      <alignment vertical="center" wrapText="1"/>
    </xf>
    <xf numFmtId="49" fontId="12" fillId="0" borderId="8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vertical="center" wrapText="1"/>
    </xf>
    <xf numFmtId="164" fontId="11" fillId="5" borderId="12" xfId="0" applyNumberFormat="1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49" fontId="12" fillId="0" borderId="31" xfId="0" applyNumberFormat="1" applyFont="1" applyBorder="1" applyAlignment="1">
      <alignment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164" fontId="10" fillId="4" borderId="33" xfId="0" applyNumberFormat="1" applyFont="1" applyFill="1" applyBorder="1" applyAlignment="1">
      <alignment horizontal="center" vertical="center" wrapText="1"/>
    </xf>
    <xf numFmtId="49" fontId="12" fillId="0" borderId="34" xfId="0" applyNumberFormat="1" applyFont="1" applyBorder="1" applyAlignment="1">
      <alignment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165" fontId="11" fillId="5" borderId="11" xfId="0" applyNumberFormat="1" applyFont="1" applyFill="1" applyBorder="1" applyAlignment="1">
      <alignment vertical="center" wrapText="1"/>
    </xf>
    <xf numFmtId="165" fontId="11" fillId="5" borderId="12" xfId="0" applyNumberFormat="1" applyFont="1" applyFill="1" applyBorder="1" applyAlignment="1">
      <alignment vertical="center" wrapText="1"/>
    </xf>
    <xf numFmtId="165" fontId="10" fillId="0" borderId="36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left" vertical="center" wrapText="1"/>
    </xf>
    <xf numFmtId="164" fontId="10" fillId="0" borderId="37" xfId="0" applyNumberFormat="1" applyFont="1" applyBorder="1" applyAlignment="1">
      <alignment vertical="center" wrapText="1"/>
    </xf>
    <xf numFmtId="49" fontId="10" fillId="0" borderId="37" xfId="0" applyNumberFormat="1" applyFont="1" applyBorder="1" applyAlignment="1">
      <alignment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vertical="center" wrapText="1"/>
    </xf>
    <xf numFmtId="165" fontId="10" fillId="4" borderId="39" xfId="0" applyNumberFormat="1" applyFont="1" applyFill="1" applyBorder="1" applyAlignment="1">
      <alignment horizontal="center" vertical="center" wrapText="1"/>
    </xf>
    <xf numFmtId="49" fontId="10" fillId="4" borderId="40" xfId="0" applyNumberFormat="1" applyFont="1" applyFill="1" applyBorder="1" applyAlignment="1">
      <alignment horizontal="left" vertical="center" wrapText="1"/>
    </xf>
    <xf numFmtId="164" fontId="10" fillId="4" borderId="40" xfId="0" applyNumberFormat="1" applyFont="1" applyFill="1" applyBorder="1" applyAlignment="1">
      <alignment vertical="center" wrapText="1"/>
    </xf>
    <xf numFmtId="49" fontId="10" fillId="4" borderId="40" xfId="0" applyNumberFormat="1" applyFont="1" applyFill="1" applyBorder="1" applyAlignment="1">
      <alignment vertical="center" wrapText="1"/>
    </xf>
    <xf numFmtId="49" fontId="10" fillId="4" borderId="40" xfId="0" applyNumberFormat="1" applyFont="1" applyFill="1" applyBorder="1" applyAlignment="1">
      <alignment horizontal="center" vertical="center" wrapText="1"/>
    </xf>
    <xf numFmtId="49" fontId="10" fillId="4" borderId="41" xfId="0" applyNumberFormat="1" applyFont="1" applyFill="1" applyBorder="1" applyAlignment="1">
      <alignment vertical="center" wrapText="1"/>
    </xf>
    <xf numFmtId="49" fontId="6" fillId="5" borderId="10" xfId="0" applyNumberFormat="1" applyFont="1" applyFill="1" applyBorder="1" applyAlignment="1">
      <alignment vertical="center" wrapText="1"/>
    </xf>
    <xf numFmtId="9" fontId="6" fillId="5" borderId="11" xfId="0" applyNumberFormat="1" applyFont="1" applyFill="1" applyBorder="1" applyAlignment="1">
      <alignment vertical="center" wrapText="1"/>
    </xf>
    <xf numFmtId="49" fontId="4" fillId="6" borderId="6" xfId="0" applyNumberFormat="1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9" fontId="10" fillId="0" borderId="36" xfId="0" applyNumberFormat="1" applyFont="1" applyBorder="1" applyAlignment="1">
      <alignment horizontal="center" vertical="center" wrapText="1"/>
    </xf>
    <xf numFmtId="9" fontId="10" fillId="4" borderId="4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left" vertical="center" wrapText="1"/>
    </xf>
    <xf numFmtId="164" fontId="10" fillId="4" borderId="2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43" xfId="0" applyNumberFormat="1" applyFont="1" applyFill="1" applyBorder="1" applyAlignment="1">
      <alignment vertical="center" wrapText="1"/>
    </xf>
    <xf numFmtId="9" fontId="10" fillId="0" borderId="4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vertical="center" wrapText="1"/>
    </xf>
    <xf numFmtId="9" fontId="10" fillId="4" borderId="39" xfId="0" applyNumberFormat="1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49" fontId="12" fillId="0" borderId="13" xfId="0" applyNumberFormat="1" applyFont="1" applyBorder="1" applyAlignment="1">
      <alignment vertical="center" wrapText="1"/>
    </xf>
    <xf numFmtId="165" fontId="10" fillId="0" borderId="44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left" vertical="center" wrapText="1"/>
    </xf>
    <xf numFmtId="164" fontId="10" fillId="0" borderId="45" xfId="0" applyNumberFormat="1" applyFont="1" applyBorder="1" applyAlignment="1">
      <alignment vertical="center" wrapText="1"/>
    </xf>
    <xf numFmtId="49" fontId="10" fillId="0" borderId="45" xfId="0" applyNumberFormat="1" applyFont="1" applyBorder="1" applyAlignment="1">
      <alignment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vertical="center" wrapText="1"/>
    </xf>
    <xf numFmtId="9" fontId="6" fillId="5" borderId="11" xfId="0" applyNumberFormat="1" applyFont="1" applyFill="1" applyBorder="1" applyAlignment="1">
      <alignment horizontal="center" vertical="center" wrapText="1"/>
    </xf>
    <xf numFmtId="9" fontId="10" fillId="0" borderId="37" xfId="1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49" fontId="13" fillId="6" borderId="22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49" fontId="4" fillId="7" borderId="4" xfId="0" applyNumberFormat="1" applyFont="1" applyFill="1" applyBorder="1" applyAlignment="1">
      <alignment vertical="center"/>
    </xf>
    <xf numFmtId="49" fontId="16" fillId="2" borderId="47" xfId="0" applyNumberFormat="1" applyFont="1" applyFill="1" applyBorder="1" applyAlignment="1">
      <alignment horizontal="center" vertical="center" wrapText="1"/>
    </xf>
    <xf numFmtId="49" fontId="16" fillId="2" borderId="4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14040"/>
      <rgbColor rgb="FFE4F7FE"/>
      <rgbColor rgb="FFFEFEFE"/>
      <rgbColor rgb="FF8ECE70"/>
      <rgbColor rgb="FFE7E7E7"/>
      <rgbColor rgb="FFB1ADAB"/>
      <rgbColor rgb="FF515151"/>
      <rgbColor rgb="FFD0D0CB"/>
      <rgbColor rgb="FFF7F7F6"/>
      <rgbColor rgb="FF635B57"/>
      <rgbColor rgb="FFECECE9"/>
      <rgbColor rgb="FFFC7255"/>
      <rgbColor rgb="FF4DCEFE"/>
      <rgbColor rgb="FF7A7979"/>
      <rgbColor rgb="FF424242"/>
      <rgbColor rgb="FF444344"/>
      <rgbColor rgb="FFFF9300"/>
      <rgbColor rgb="FFFFD478"/>
      <rgbColor rgb="FFFEFC78"/>
      <rgbColor rgb="FFFEFB00"/>
      <rgbColor rgb="FF008F51"/>
      <rgbColor rgb="FF929000"/>
      <rgbColor rgb="FF75D5FF"/>
      <rgbColor rgb="FF6DBA46"/>
      <rgbColor rgb="FFF6C1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1"/>
              <a:t>Распределение</a:t>
            </a:r>
            <a:endParaRPr lang="en-US" sz="2000" b="1"/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0034928790459227"/>
          <c:y val="9.7850564383561642E-2"/>
          <c:w val="0.7993014241908154"/>
          <c:h val="0.5172904328767122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3-594B-B4B3-B6A9B21173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3-594B-B4B3-B6A9B21173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53-594B-B4B3-B6A9B21173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553-594B-B4B3-B6A9B21173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553-594B-B4B3-B6A9B21173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553-594B-B4B3-B6A9B21173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553-594B-B4B3-B6A9B21173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(Распределение!$B$13:$B$14,Распределение!$B$18:$B$21,Распределение!$B$26)</c:f>
              <c:strCache>
                <c:ptCount val="7"/>
                <c:pt idx="0">
                  <c:v>Облигации ААА</c:v>
                </c:pt>
                <c:pt idx="1">
                  <c:v>Облигации ВВВ</c:v>
                </c:pt>
                <c:pt idx="2">
                  <c:v>Развитые рынки США</c:v>
                </c:pt>
                <c:pt idx="3">
                  <c:v>Развитые рынки Европа</c:v>
                </c:pt>
                <c:pt idx="4">
                  <c:v>Развивающиеся рынки Россия</c:v>
                </c:pt>
                <c:pt idx="5">
                  <c:v>Развивающиеся рынки прочие</c:v>
                </c:pt>
                <c:pt idx="6">
                  <c:v>Золото</c:v>
                </c:pt>
              </c:strCache>
            </c:strRef>
          </c:cat>
          <c:val>
            <c:numRef>
              <c:f>(Распределение!$C$13:$C$14,Распределение!$C$18:$C$21,Распределение!$C$26)</c:f>
              <c:numCache>
                <c:formatCode>#\ ##0%</c:formatCode>
                <c:ptCount val="7"/>
                <c:pt idx="0">
                  <c:v>0.3</c:v>
                </c:pt>
                <c:pt idx="1">
                  <c:v>0.2</c:v>
                </c:pt>
                <c:pt idx="2" formatCode="0%">
                  <c:v>0.15</c:v>
                </c:pt>
                <c:pt idx="3" formatCode="0%">
                  <c:v>0.15</c:v>
                </c:pt>
                <c:pt idx="4" formatCode="0%">
                  <c:v>0.05</c:v>
                </c:pt>
                <c:pt idx="5" formatCode="0%">
                  <c:v>0.05</c:v>
                </c:pt>
                <c:pt idx="6" formatCode="0%">
                  <c:v>0.10000000000000009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C-4D09-93E2-6B4190FD5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1"/>
              <a:t>Валюта</a:t>
            </a:r>
            <a:endParaRPr lang="en-US" sz="2000" b="1"/>
          </a:p>
        </c:rich>
      </c:tx>
      <c:layout>
        <c:manualLayout>
          <c:xMode val="edge"/>
          <c:yMode val="edge"/>
          <c:x val="0.38642344706911635"/>
          <c:y val="4.46215251426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1752077865266842"/>
          <c:y val="0.14055429069342554"/>
          <c:w val="0.6066253280839895"/>
          <c:h val="0.6960483598954381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B-412E-9853-FD272F17C2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0B-412E-9853-FD272F17C2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0B-412E-9853-FD272F17C2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Распределение!$B$35:$B$37</c:f>
              <c:strCache>
                <c:ptCount val="3"/>
                <c:pt idx="0">
                  <c:v>Рубль %</c:v>
                </c:pt>
                <c:pt idx="1">
                  <c:v>Евро %</c:v>
                </c:pt>
                <c:pt idx="2">
                  <c:v>Доллар %</c:v>
                </c:pt>
              </c:strCache>
            </c:strRef>
          </c:cat>
          <c:val>
            <c:numRef>
              <c:f>Распределение!$C$35:$C$37</c:f>
              <c:numCache>
                <c:formatCode>#\ ###</c:formatCode>
                <c:ptCount val="3"/>
                <c:pt idx="0">
                  <c:v>25</c:v>
                </c:pt>
                <c:pt idx="1">
                  <c:v>15.018589683506733</c:v>
                </c:pt>
                <c:pt idx="2">
                  <c:v>59.986877870465833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0B-412E-9853-FD272F17C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44726</xdr:colOff>
      <xdr:row>2</xdr:row>
      <xdr:rowOff>79452</xdr:rowOff>
    </xdr:from>
    <xdr:to>
      <xdr:col>14</xdr:col>
      <xdr:colOff>190500</xdr:colOff>
      <xdr:row>7</xdr:row>
      <xdr:rowOff>428625</xdr:rowOff>
    </xdr:to>
    <xdr:grpSp>
      <xdr:nvGrpSpPr>
        <xdr:cNvPr id="8" name="Group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0372547" y="569309"/>
          <a:ext cx="8949596" cy="2254173"/>
          <a:chOff x="-3" y="-1"/>
          <a:chExt cx="9949734" cy="1696264"/>
        </a:xfrm>
      </xdr:grpSpPr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6350" y="6350"/>
            <a:ext cx="9865459" cy="1649763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wrap="none" lIns="50800" tIns="50800" rIns="50800" bIns="50800" numCol="1" anchor="t">
            <a:noAutofit/>
          </a:bodyPr>
          <a:lstStyle/>
          <a:p>
            <a:pPr marL="0" marR="0" indent="0" algn="l" defTabSz="45720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1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ИНСТРУКЦИЯ:</a:t>
            </a:r>
          </a:p>
          <a:p>
            <a:pPr marL="127000" marR="0" indent="-127000" algn="l" defTabSz="457200" rtl="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Pct val="100000"/>
              <a:buFontTx/>
              <a:buChar char="•"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Курс валют можно менять</a:t>
            </a:r>
          </a:p>
          <a:p>
            <a:pPr marL="127000" marR="0" indent="-127000" algn="l" defTabSz="457200" rtl="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Pct val="100000"/>
              <a:buFontTx/>
              <a:buChar char="•"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Добавьте необходимую сумму инвестирования</a:t>
            </a:r>
          </a:p>
          <a:p>
            <a:pPr marL="127000" marR="0" indent="-127000" algn="l" defTabSz="457200" rtl="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Pct val="100000"/>
              <a:buFontTx/>
              <a:buChar char="•"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Установите пропорции распределения по активам</a:t>
            </a:r>
          </a:p>
          <a:p>
            <a:pPr marL="127000" marR="0" indent="-127000" algn="l" defTabSz="457200" rtl="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Pct val="100000"/>
              <a:buFontTx/>
              <a:buChar char="•"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Самостоятельно выберете валюту инвестирования для каждого класса активов</a:t>
            </a:r>
          </a:p>
          <a:p>
            <a:pPr marL="127000" marR="0" indent="-127000" algn="l" defTabSz="457200" rtl="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Pct val="100000"/>
              <a:buFontTx/>
              <a:buChar char="•"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Самостоятельно определите, какими инструментами реализуете инвестиции в соответсвующий класс</a:t>
            </a:r>
          </a:p>
          <a:p>
            <a:pPr marL="127000" marR="0" indent="-127000" algn="l" defTabSz="457200" rtl="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Pct val="100000"/>
              <a:buFontTx/>
              <a:buChar char="•"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Самостоятельно определите, какие суммы будут направлены в соотвествующий класс активов</a:t>
            </a:r>
          </a:p>
          <a:p>
            <a:pPr marL="127000" marR="0" indent="-127000" algn="l" defTabSz="457200" rtl="0" latinLnBrk="0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Pct val="100000"/>
              <a:buFontTx/>
              <a:buChar char="•"/>
              <a:tabLst/>
              <a:defRPr sz="10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sz="1400" b="0" i="0" u="none" strike="noStrike" cap="none" spc="0" baseline="0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Все круговые диаграммы меняются автоматом</a:t>
            </a:r>
          </a:p>
        </xdr:txBody>
      </xdr:sp>
      <xdr:pic>
        <xdr:nvPicPr>
          <xdr:cNvPr id="6" name="ИНСТРУКЦИЯ:&#10;Курс валют можно менять&#10;Добавьте необходимую сумму инвестирования&#10;Установите пропорции распределения по активам&#10;Самостоятельно выберете валюту инвестирования для каждого класса активов&#10;Самостоятельно определите, какими инструментами реализуете инвестиции в соответсвующий класс&#10;Самостоятельно определите, какие суммы будут направлены в соотвествующий класс активов&#10;Все круговые диаграммы меняются автоматом" descr="ИНСТРУКЦИЯ:Курс валют можно менятьДобавьте необходимую сумму инвестированияУстановите пропорции распределения по активамСамостоятельно выберете валюту инвестирования для каждого класса активовСамостоятельно определите, какими инструментами реализуете инвестиции в соответсвующий классСамостоятельно определите, какие суммы будут направлены в соотвествующий класс активовВсе круговые диаграммы меняются автоматом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3" y="-1"/>
            <a:ext cx="9949734" cy="1696264"/>
          </a:xfrm>
          <a:prstGeom prst="rect">
            <a:avLst/>
          </a:prstGeom>
          <a:effectLst/>
        </xdr:spPr>
      </xdr:pic>
    </xdr:grpSp>
    <xdr:clientData/>
  </xdr:twoCellAnchor>
  <xdr:twoCellAnchor>
    <xdr:from>
      <xdr:col>5</xdr:col>
      <xdr:colOff>881061</xdr:colOff>
      <xdr:row>10</xdr:row>
      <xdr:rowOff>31750</xdr:rowOff>
    </xdr:from>
    <xdr:to>
      <xdr:col>9</xdr:col>
      <xdr:colOff>1158875</xdr:colOff>
      <xdr:row>26</xdr:row>
      <xdr:rowOff>31750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9439DEF-C040-463E-8BE5-FECBA6F090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6</xdr:col>
      <xdr:colOff>79375</xdr:colOff>
      <xdr:row>43</xdr:row>
      <xdr:rowOff>174624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CA4AAD5-232C-4C1D-9E31-D644DFCE2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1</xdr:row>
      <xdr:rowOff>95251</xdr:rowOff>
    </xdr:from>
    <xdr:ext cx="4905375" cy="373781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7770D-D20C-5A4B-B07A-10A9FA6D6A85}"/>
            </a:ext>
          </a:extLst>
        </xdr:cNvPr>
        <xdr:cNvSpPr txBox="1"/>
      </xdr:nvSpPr>
      <xdr:spPr>
        <a:xfrm>
          <a:off x="17637125" y="539751"/>
          <a:ext cx="4905375" cy="3737818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b">
          <a:spAutoFit/>
        </a:bodyPr>
        <a:lstStyle/>
        <a:p>
          <a:pPr marL="0" marR="0" indent="0" algn="l" defTabSz="4572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800" b="1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РАСЧЕТНАЯ СТАВКА ДОХОДНОСТИ </a:t>
          </a:r>
          <a:r>
            <a:rPr kumimoji="0" lang="ru-RU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- предполагаемая средняя ставка ежегодной доходности от инструемнта.</a:t>
          </a:r>
        </a:p>
        <a:p>
          <a:pPr marL="0" marR="0" indent="0" algn="l" defTabSz="4572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Эта ставка необходима, чтобы иметь возможность предположить, какую сумму инвестировать с учетом того, что</a:t>
          </a:r>
        </a:p>
        <a:p>
          <a:pPr marL="0" marR="0" indent="0" algn="l" defTabSz="4572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не всю требуемую сумму нужно вносить самому, а чать будет генериться за счет доходности инструментов.</a:t>
          </a:r>
        </a:p>
        <a:p>
          <a:pPr marL="0" marR="0" indent="0" algn="l" defTabSz="457200" rtl="0" fontAlgn="auto" latinLnBrk="0" hangingPunct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ru-RU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Helvetica Neue"/>
            </a:rPr>
            <a:t>От срока накоплений в месяцах будет зависеть ежемесячная сумма пополнений.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01_Simple_Budget">
  <a:themeElements>
    <a:clrScheme name="01_Simple_Budget">
      <a:dk1>
        <a:srgbClr val="000000"/>
      </a:dk1>
      <a:lt1>
        <a:srgbClr val="FFFFFF"/>
      </a:lt1>
      <a:dk2>
        <a:srgbClr val="444444"/>
      </a:dk2>
      <a:lt2>
        <a:srgbClr val="89847F"/>
      </a:lt2>
      <a:accent1>
        <a:srgbClr val="41BCEB"/>
      </a:accent1>
      <a:accent2>
        <a:srgbClr val="85CC82"/>
      </a:accent2>
      <a:accent3>
        <a:srgbClr val="FF9E41"/>
      </a:accent3>
      <a:accent4>
        <a:srgbClr val="FF5545"/>
      </a:accent4>
      <a:accent5>
        <a:srgbClr val="F16CB6"/>
      </a:accent5>
      <a:accent6>
        <a:srgbClr val="5862C2"/>
      </a:accent6>
      <a:hlink>
        <a:srgbClr val="0000FF"/>
      </a:hlink>
      <a:folHlink>
        <a:srgbClr val="FF00FF"/>
      </a:folHlink>
    </a:clrScheme>
    <a:fontScheme name="01_Simple_Budge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1_Simple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4">
            <a:hueOff val="255805"/>
            <a:lumOff val="-19001"/>
          </a:schemeClr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232323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W38"/>
  <sheetViews>
    <sheetView showGridLines="0" tabSelected="1" zoomScale="70" zoomScaleNormal="70" workbookViewId="0">
      <selection activeCell="C36" sqref="C36"/>
    </sheetView>
  </sheetViews>
  <sheetFormatPr defaultColWidth="16.28515625" defaultRowHeight="20.100000000000001" customHeight="1"/>
  <cols>
    <col min="2" max="2" width="38" style="1" customWidth="1"/>
    <col min="3" max="3" width="21" style="1" customWidth="1"/>
    <col min="4" max="4" width="16.28515625" style="2" customWidth="1"/>
    <col min="5" max="5" width="18.85546875" style="2" customWidth="1"/>
    <col min="6" max="6" width="32.42578125" style="3" customWidth="1"/>
    <col min="7" max="9" width="12" style="3" customWidth="1"/>
    <col min="10" max="10" width="36" style="4" customWidth="1"/>
    <col min="11" max="13" width="12" style="4" customWidth="1"/>
    <col min="14" max="14" width="36" style="5" customWidth="1"/>
    <col min="15" max="17" width="12" style="5" customWidth="1"/>
    <col min="18" max="18" width="36" style="6" customWidth="1"/>
    <col min="19" max="19" width="12" style="6" customWidth="1"/>
    <col min="20" max="257" width="16.28515625" style="6" customWidth="1"/>
  </cols>
  <sheetData>
    <row r="1" spans="2:257" ht="20.100000000000001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spans="2:257" ht="20.100000000000001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spans="2:257" ht="30" customHeight="1">
      <c r="B3" s="122" t="s">
        <v>0</v>
      </c>
      <c r="C3" s="122"/>
      <c r="D3" s="10"/>
      <c r="E3" s="122" t="s">
        <v>5</v>
      </c>
      <c r="F3" s="122"/>
    </row>
    <row r="4" spans="2:257" ht="30" customHeight="1">
      <c r="B4" s="18">
        <v>65</v>
      </c>
      <c r="C4" s="19" t="s">
        <v>1</v>
      </c>
      <c r="D4" s="13"/>
      <c r="E4" s="22">
        <v>5200000</v>
      </c>
      <c r="F4" s="23" t="s">
        <v>6</v>
      </c>
    </row>
    <row r="5" spans="2:257" ht="30" customHeight="1">
      <c r="B5" s="20">
        <v>71.5</v>
      </c>
      <c r="C5" s="21" t="s">
        <v>2</v>
      </c>
      <c r="D5" s="13"/>
      <c r="E5" s="24">
        <v>192000</v>
      </c>
      <c r="F5" s="25" t="s">
        <v>7</v>
      </c>
    </row>
    <row r="6" spans="2:257" ht="30" customHeight="1">
      <c r="B6" s="18">
        <v>0.91</v>
      </c>
      <c r="C6" s="19" t="s">
        <v>3</v>
      </c>
      <c r="D6" s="13"/>
      <c r="E6" s="22">
        <v>43700</v>
      </c>
      <c r="F6" s="23" t="s">
        <v>8</v>
      </c>
    </row>
    <row r="7" spans="2:257" ht="30" customHeight="1">
      <c r="B7" s="20">
        <v>1.1000000000000001</v>
      </c>
      <c r="C7" s="21" t="s">
        <v>4</v>
      </c>
      <c r="D7" s="13"/>
      <c r="E7" s="24"/>
      <c r="F7" s="26"/>
    </row>
    <row r="8" spans="2:257" ht="38.25" customHeight="1">
      <c r="B8" s="13"/>
      <c r="C8" s="13"/>
      <c r="D8" s="13"/>
      <c r="E8" s="22">
        <f>E4+E5*B4+E6*B5</f>
        <v>20804550</v>
      </c>
      <c r="F8" s="23" t="s">
        <v>9</v>
      </c>
    </row>
    <row r="9" spans="2:257" ht="28.7" customHeight="1"/>
    <row r="10" spans="2:257" ht="30">
      <c r="B10" s="12" t="s">
        <v>43</v>
      </c>
    </row>
    <row r="11" spans="2:257" ht="19.7" customHeight="1" thickBot="1"/>
    <row r="12" spans="2:257" ht="30" customHeight="1">
      <c r="B12" s="120" t="s">
        <v>10</v>
      </c>
      <c r="C12" s="123"/>
      <c r="D12" s="28" t="s">
        <v>11</v>
      </c>
      <c r="E12" s="29" t="s">
        <v>12</v>
      </c>
    </row>
    <row r="13" spans="2:257" ht="39.75" customHeight="1">
      <c r="B13" s="54" t="s">
        <v>13</v>
      </c>
      <c r="C13" s="39">
        <v>0.3</v>
      </c>
      <c r="D13" s="40" t="s">
        <v>14</v>
      </c>
      <c r="E13" s="41">
        <f>E8*C13/B4</f>
        <v>96021</v>
      </c>
    </row>
    <row r="14" spans="2:257" ht="39.75" customHeight="1">
      <c r="B14" s="55" t="s">
        <v>15</v>
      </c>
      <c r="C14" s="42">
        <v>0.2</v>
      </c>
      <c r="D14" s="43" t="s">
        <v>16</v>
      </c>
      <c r="E14" s="44">
        <f>E8*C14</f>
        <v>4160910</v>
      </c>
    </row>
    <row r="15" spans="2:257" ht="39.75" customHeight="1" thickBot="1">
      <c r="B15" s="53" t="s">
        <v>17</v>
      </c>
      <c r="C15" s="30">
        <f>SUM(C13:C14)</f>
        <v>0.5</v>
      </c>
      <c r="D15" s="30"/>
      <c r="E15" s="31"/>
    </row>
    <row r="16" spans="2:257" ht="20.100000000000001" customHeight="1" thickBot="1"/>
    <row r="17" spans="2:257" ht="30" customHeight="1">
      <c r="B17" s="124" t="s">
        <v>18</v>
      </c>
      <c r="C17" s="125"/>
      <c r="D17" s="36" t="s">
        <v>11</v>
      </c>
      <c r="E17" s="37" t="s">
        <v>12</v>
      </c>
    </row>
    <row r="18" spans="2:257" ht="39.75" customHeight="1">
      <c r="B18" s="54" t="s">
        <v>19</v>
      </c>
      <c r="C18" s="45">
        <v>0.15</v>
      </c>
      <c r="D18" s="40" t="s">
        <v>14</v>
      </c>
      <c r="E18" s="46">
        <f>$E$8*C18/B4</f>
        <v>48010.5</v>
      </c>
    </row>
    <row r="19" spans="2:257" ht="39.75" customHeight="1">
      <c r="B19" s="57" t="s">
        <v>20</v>
      </c>
      <c r="C19" s="47">
        <v>0.15</v>
      </c>
      <c r="D19" s="32" t="s">
        <v>8</v>
      </c>
      <c r="E19" s="48">
        <f>$E$8*C19/B5</f>
        <v>43645.909090909088</v>
      </c>
    </row>
    <row r="20" spans="2:257" ht="39.75" customHeight="1">
      <c r="B20" s="57" t="s">
        <v>21</v>
      </c>
      <c r="C20" s="49">
        <v>0.05</v>
      </c>
      <c r="D20" s="27" t="s">
        <v>16</v>
      </c>
      <c r="E20" s="50">
        <f>E8*C20</f>
        <v>1040227.5</v>
      </c>
    </row>
    <row r="21" spans="2:257" ht="39.75" customHeight="1">
      <c r="B21" s="55" t="s">
        <v>22</v>
      </c>
      <c r="C21" s="51">
        <v>0.05</v>
      </c>
      <c r="D21" s="43" t="s">
        <v>14</v>
      </c>
      <c r="E21" s="52">
        <f>$E$8*C21/B4</f>
        <v>16003.5</v>
      </c>
    </row>
    <row r="22" spans="2:257" ht="44.1" customHeight="1" thickBot="1">
      <c r="B22" s="56" t="s">
        <v>17</v>
      </c>
      <c r="C22" s="33">
        <f>SUM(C18:C21)</f>
        <v>0.39999999999999997</v>
      </c>
      <c r="D22" s="34"/>
      <c r="E22" s="35"/>
    </row>
    <row r="24" spans="2:257" ht="20.100000000000001" customHeight="1" thickBot="1"/>
    <row r="25" spans="2:257" ht="30" customHeight="1">
      <c r="B25" s="126" t="s">
        <v>23</v>
      </c>
      <c r="C25" s="127"/>
      <c r="D25" s="58" t="s">
        <v>11</v>
      </c>
      <c r="E25" s="59" t="s">
        <v>12</v>
      </c>
    </row>
    <row r="26" spans="2:257" ht="39.75" customHeight="1" thickBot="1">
      <c r="B26" s="60" t="s">
        <v>24</v>
      </c>
      <c r="C26" s="61">
        <f>100%-(C22+C15)</f>
        <v>0.10000000000000009</v>
      </c>
      <c r="D26" s="62" t="s">
        <v>14</v>
      </c>
      <c r="E26" s="63">
        <f>E8*C26/B4</f>
        <v>32007.000000000029</v>
      </c>
    </row>
    <row r="28" spans="2:257" ht="20.100000000000001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</row>
    <row r="29" spans="2:257" ht="20.100000000000001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</row>
    <row r="30" spans="2:257" ht="19.5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</row>
    <row r="32" spans="2:257" ht="30">
      <c r="B32" s="11" t="s">
        <v>44</v>
      </c>
    </row>
    <row r="33" spans="2:3" ht="20.100000000000001" customHeight="1" thickBot="1"/>
    <row r="34" spans="2:3" ht="30" customHeight="1">
      <c r="B34" s="120" t="s">
        <v>11</v>
      </c>
      <c r="C34" s="121"/>
    </row>
    <row r="35" spans="2:3" ht="30" customHeight="1">
      <c r="B35" s="68" t="s">
        <v>25</v>
      </c>
      <c r="C35" s="69">
        <v>25</v>
      </c>
    </row>
    <row r="36" spans="2:3" ht="30" customHeight="1">
      <c r="B36" s="65" t="s">
        <v>26</v>
      </c>
      <c r="C36" s="70">
        <f>E6*B5*100/E8</f>
        <v>15.018589683506733</v>
      </c>
    </row>
    <row r="37" spans="2:3" ht="30" customHeight="1">
      <c r="B37" s="71" t="s">
        <v>27</v>
      </c>
      <c r="C37" s="72">
        <f>E5*B4*100/E8</f>
        <v>59.986877870465833</v>
      </c>
    </row>
    <row r="38" spans="2:3" ht="30" customHeight="1" thickBot="1">
      <c r="B38" s="67"/>
      <c r="C38" s="66">
        <f>SUM(C35:C37)</f>
        <v>100.00546755397257</v>
      </c>
    </row>
  </sheetData>
  <mergeCells count="6">
    <mergeCell ref="B34:C34"/>
    <mergeCell ref="B3:C3"/>
    <mergeCell ref="E3:F3"/>
    <mergeCell ref="B12:C12"/>
    <mergeCell ref="B17:C17"/>
    <mergeCell ref="B25:C25"/>
  </mergeCells>
  <pageMargins left="0.5" right="0.5" top="0.5" bottom="0.5" header="0.25" footer="0.25"/>
  <pageSetup orientation="landscape"/>
  <headerFooter>
    <oddFooter>&amp;L&amp;"Helvetica,Regular"&amp;12&amp;K000000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5"/>
  <sheetViews>
    <sheetView showGridLines="0" zoomScale="80" zoomScaleNormal="80" workbookViewId="0">
      <selection activeCell="G9" sqref="G9"/>
    </sheetView>
  </sheetViews>
  <sheetFormatPr defaultColWidth="36" defaultRowHeight="20.100000000000001" customHeight="1"/>
  <cols>
    <col min="1" max="1" width="3.140625" style="7" customWidth="1"/>
    <col min="2" max="2" width="28.28515625" style="7" customWidth="1"/>
    <col min="3" max="3" width="9.42578125" style="10" bestFit="1" customWidth="1"/>
    <col min="4" max="4" width="15" style="7" bestFit="1" customWidth="1"/>
    <col min="5" max="5" width="12.42578125" style="7" bestFit="1" customWidth="1"/>
    <col min="6" max="6" width="23.42578125" style="7" bestFit="1" customWidth="1"/>
    <col min="7" max="7" width="10.42578125" style="7" customWidth="1"/>
    <col min="8" max="8" width="37.28515625" style="9" customWidth="1"/>
    <col min="9" max="9" width="29.28515625" style="9" customWidth="1"/>
    <col min="10" max="10" width="12.28515625" style="7" customWidth="1"/>
    <col min="11" max="11" width="10.42578125" style="7" customWidth="1"/>
    <col min="12" max="12" width="28.28515625" style="8" customWidth="1"/>
    <col min="13" max="13" width="6.85546875" style="8" customWidth="1"/>
    <col min="14" max="14" width="12" style="8" customWidth="1"/>
    <col min="15" max="15" width="8.85546875" style="8" customWidth="1"/>
    <col min="16" max="16" width="13.28515625" style="8" customWidth="1"/>
    <col min="17" max="17" width="11.85546875" style="8" customWidth="1"/>
    <col min="18" max="18" width="14.42578125" style="8" customWidth="1"/>
    <col min="19" max="19" width="8.140625" style="8" customWidth="1"/>
    <col min="20" max="20" width="28.28515625" style="9" customWidth="1"/>
    <col min="21" max="21" width="6.85546875" style="9" customWidth="1"/>
    <col min="22" max="22" width="12" style="9" customWidth="1"/>
    <col min="23" max="23" width="8.85546875" style="9" customWidth="1"/>
    <col min="24" max="24" width="13.28515625" style="9" customWidth="1"/>
    <col min="25" max="25" width="11.42578125" style="9" customWidth="1"/>
    <col min="26" max="26" width="14.42578125" style="9" customWidth="1"/>
    <col min="27" max="27" width="8.42578125" style="9" customWidth="1"/>
    <col min="28" max="258" width="36" style="9" customWidth="1"/>
  </cols>
  <sheetData>
    <row r="1" spans="1:258" ht="35.25" customHeight="1" thickBot="1"/>
    <row r="2" spans="1:258" s="17" customFormat="1" ht="50.1" customHeight="1">
      <c r="A2" s="16"/>
      <c r="B2" s="128" t="s">
        <v>10</v>
      </c>
      <c r="C2" s="129"/>
      <c r="D2" s="117" t="s">
        <v>11</v>
      </c>
      <c r="E2" s="117" t="s">
        <v>12</v>
      </c>
      <c r="F2" s="117" t="s">
        <v>28</v>
      </c>
      <c r="G2" s="118" t="s">
        <v>29</v>
      </c>
      <c r="H2" s="28" t="s">
        <v>45</v>
      </c>
      <c r="I2" s="119" t="s">
        <v>47</v>
      </c>
      <c r="J2" s="133" t="s">
        <v>30</v>
      </c>
      <c r="K2" s="134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</row>
    <row r="3" spans="1:258" s="15" customFormat="1" ht="30" customHeight="1">
      <c r="A3" s="14"/>
      <c r="B3" s="64" t="s">
        <v>13</v>
      </c>
      <c r="C3" s="75">
        <v>0.3</v>
      </c>
      <c r="D3" s="76" t="s">
        <v>14</v>
      </c>
      <c r="E3" s="77">
        <f>Распределение!E8*C3/Распределение!B4</f>
        <v>96021</v>
      </c>
      <c r="F3" s="78" t="s">
        <v>31</v>
      </c>
      <c r="G3" s="79" t="s">
        <v>32</v>
      </c>
      <c r="H3" s="79" t="s">
        <v>46</v>
      </c>
      <c r="I3" s="116">
        <v>0.02</v>
      </c>
      <c r="J3" s="77">
        <f>(E3/((((1+I3/2)^(H3/6))-1)/(I3/2)))/6</f>
        <v>726.80399185093813</v>
      </c>
      <c r="K3" s="80" t="str">
        <f>D3</f>
        <v>Доллар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</row>
    <row r="4" spans="1:258" s="15" customFormat="1" ht="30" customHeight="1">
      <c r="A4" s="14"/>
      <c r="B4" s="65" t="s">
        <v>15</v>
      </c>
      <c r="C4" s="81">
        <v>0.2</v>
      </c>
      <c r="D4" s="82" t="s">
        <v>16</v>
      </c>
      <c r="E4" s="83">
        <f>Распределение!E8*C4</f>
        <v>4160910</v>
      </c>
      <c r="F4" s="84" t="s">
        <v>33</v>
      </c>
      <c r="G4" s="85" t="s">
        <v>34</v>
      </c>
      <c r="H4" s="85" t="s">
        <v>46</v>
      </c>
      <c r="I4" s="85" t="s">
        <v>48</v>
      </c>
      <c r="J4" s="77">
        <f>(E4/((((1+I4/2)^(H4/6))-1)/(I4/2)))/6</f>
        <v>23288.440126649166</v>
      </c>
      <c r="K4" s="86" t="str">
        <f>D4</f>
        <v>Рубль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</row>
    <row r="5" spans="1:258" s="15" customFormat="1" ht="30" customHeight="1" thickBot="1">
      <c r="A5" s="14"/>
      <c r="B5" s="38" t="s">
        <v>35</v>
      </c>
      <c r="C5" s="30">
        <f>SUM(C3:C4)</f>
        <v>0.5</v>
      </c>
      <c r="D5" s="73"/>
      <c r="E5" s="73"/>
      <c r="F5" s="73"/>
      <c r="G5" s="73"/>
      <c r="H5" s="73"/>
      <c r="I5" s="73"/>
      <c r="J5" s="73"/>
      <c r="K5" s="7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</row>
    <row r="6" spans="1:258" s="15" customFormat="1" ht="30" customHeight="1" thickBot="1">
      <c r="A6" s="14"/>
      <c r="B6" s="14"/>
      <c r="C6" s="10"/>
      <c r="D6" s="14"/>
      <c r="E6" s="14"/>
      <c r="F6" s="14"/>
      <c r="G6" s="14"/>
      <c r="H6" s="14"/>
      <c r="I6" s="14"/>
      <c r="J6" s="7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</row>
    <row r="7" spans="1:258" s="15" customFormat="1" ht="30" customHeight="1">
      <c r="A7" s="14"/>
      <c r="B7" s="130" t="s">
        <v>18</v>
      </c>
      <c r="C7" s="131"/>
      <c r="D7" s="89" t="s">
        <v>11</v>
      </c>
      <c r="E7" s="90"/>
      <c r="F7" s="90"/>
      <c r="G7" s="90"/>
      <c r="H7" s="90"/>
      <c r="I7" s="90"/>
      <c r="J7" s="90"/>
      <c r="K7" s="90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</row>
    <row r="8" spans="1:258" s="15" customFormat="1" ht="43.5" customHeight="1">
      <c r="A8" s="14"/>
      <c r="B8" s="64" t="s">
        <v>19</v>
      </c>
      <c r="C8" s="91">
        <v>0.15</v>
      </c>
      <c r="D8" s="76" t="s">
        <v>14</v>
      </c>
      <c r="E8" s="77">
        <f>Распределение!E8*C8/Распределение!B4</f>
        <v>48010.5</v>
      </c>
      <c r="F8" s="78" t="s">
        <v>36</v>
      </c>
      <c r="G8" s="79" t="s">
        <v>37</v>
      </c>
      <c r="H8" s="79" t="s">
        <v>46</v>
      </c>
      <c r="I8" s="79" t="s">
        <v>49</v>
      </c>
      <c r="J8" s="77">
        <f t="shared" ref="J8:J15" si="0">(E8/((((1+I8/2)^(H8/6))-1)/(I8/2)))/6</f>
        <v>241.99362205311422</v>
      </c>
      <c r="K8" s="80" t="str">
        <f>D8</f>
        <v>Доллар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</row>
    <row r="9" spans="1:258" s="15" customFormat="1" ht="43.5" customHeight="1">
      <c r="A9" s="14"/>
      <c r="B9" s="65" t="s">
        <v>20</v>
      </c>
      <c r="C9" s="92">
        <v>0.15</v>
      </c>
      <c r="D9" s="93" t="s">
        <v>8</v>
      </c>
      <c r="E9" s="94">
        <f>Распределение!E8*C9/Распределение!B5</f>
        <v>43645.909090909088</v>
      </c>
      <c r="F9" s="95" t="s">
        <v>38</v>
      </c>
      <c r="G9" s="96" t="s">
        <v>32</v>
      </c>
      <c r="H9" s="96" t="s">
        <v>46</v>
      </c>
      <c r="I9" s="96" t="s">
        <v>50</v>
      </c>
      <c r="J9" s="77">
        <f t="shared" si="0"/>
        <v>299.38706296276581</v>
      </c>
      <c r="K9" s="97" t="str">
        <f>D9</f>
        <v>Евро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</row>
    <row r="10" spans="1:258" s="15" customFormat="1" ht="43.5" customHeight="1">
      <c r="A10" s="14"/>
      <c r="B10" s="65" t="s">
        <v>21</v>
      </c>
      <c r="C10" s="98">
        <v>0.05</v>
      </c>
      <c r="D10" s="99" t="s">
        <v>16</v>
      </c>
      <c r="E10" s="100">
        <f>Распределение!E8*C10</f>
        <v>1040227.5</v>
      </c>
      <c r="F10" s="101" t="s">
        <v>39</v>
      </c>
      <c r="G10" s="102" t="s">
        <v>34</v>
      </c>
      <c r="H10" s="102" t="s">
        <v>46</v>
      </c>
      <c r="I10" s="102" t="s">
        <v>49</v>
      </c>
      <c r="J10" s="77">
        <f t="shared" si="0"/>
        <v>5243.1951444841416</v>
      </c>
      <c r="K10" s="103" t="str">
        <f>D10</f>
        <v>Рубль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</row>
    <row r="11" spans="1:258" s="15" customFormat="1" ht="43.5" customHeight="1">
      <c r="A11" s="14"/>
      <c r="B11" s="65" t="s">
        <v>22</v>
      </c>
      <c r="C11" s="104">
        <v>0.05</v>
      </c>
      <c r="D11" s="82" t="s">
        <v>14</v>
      </c>
      <c r="E11" s="83">
        <f>Распределение!E8*C11/Распределение!B4</f>
        <v>16003.5</v>
      </c>
      <c r="F11" s="84" t="s">
        <v>40</v>
      </c>
      <c r="G11" s="85" t="s">
        <v>32</v>
      </c>
      <c r="H11" s="85" t="s">
        <v>46</v>
      </c>
      <c r="I11" s="85" t="s">
        <v>49</v>
      </c>
      <c r="J11" s="77">
        <f t="shared" si="0"/>
        <v>80.664540684371403</v>
      </c>
      <c r="K11" s="86" t="str">
        <f>D11</f>
        <v>Доллар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</row>
    <row r="12" spans="1:258" s="15" customFormat="1" ht="30" customHeight="1" thickBot="1">
      <c r="A12" s="14"/>
      <c r="B12" s="87" t="s">
        <v>41</v>
      </c>
      <c r="C12" s="115">
        <f>SUM(C8:C11)</f>
        <v>0.39999999999999997</v>
      </c>
      <c r="D12" s="88"/>
      <c r="E12" s="88"/>
      <c r="F12" s="88"/>
      <c r="G12" s="88"/>
      <c r="H12" s="88"/>
      <c r="I12" s="88"/>
      <c r="J12" s="88"/>
      <c r="K12" s="88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</row>
    <row r="13" spans="1:258" s="15" customFormat="1" ht="30" customHeight="1" thickBot="1">
      <c r="A13" s="14"/>
      <c r="B13" s="14"/>
      <c r="C13" s="10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</row>
    <row r="14" spans="1:258" s="15" customFormat="1" ht="30" customHeight="1">
      <c r="A14" s="14"/>
      <c r="B14" s="132" t="s">
        <v>23</v>
      </c>
      <c r="C14" s="131"/>
      <c r="D14" s="105" t="s">
        <v>11</v>
      </c>
      <c r="E14" s="106"/>
      <c r="F14" s="106"/>
      <c r="G14" s="106"/>
      <c r="H14" s="106"/>
      <c r="I14" s="106"/>
      <c r="J14" s="106"/>
      <c r="K14" s="10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</row>
    <row r="15" spans="1:258" s="15" customFormat="1" ht="30" customHeight="1" thickBot="1">
      <c r="A15" s="14"/>
      <c r="B15" s="108" t="s">
        <v>24</v>
      </c>
      <c r="C15" s="109">
        <f>C5-C12</f>
        <v>0.10000000000000003</v>
      </c>
      <c r="D15" s="110" t="s">
        <v>14</v>
      </c>
      <c r="E15" s="111">
        <f>Распределение!E8*C15/Распределение!B4</f>
        <v>32007.000000000011</v>
      </c>
      <c r="F15" s="112" t="s">
        <v>42</v>
      </c>
      <c r="G15" s="113" t="s">
        <v>32</v>
      </c>
      <c r="H15" s="113" t="s">
        <v>46</v>
      </c>
      <c r="I15" s="113" t="s">
        <v>51</v>
      </c>
      <c r="J15" s="77">
        <f t="shared" si="0"/>
        <v>230.6943780223431</v>
      </c>
      <c r="K15" s="114" t="str">
        <f>D15</f>
        <v>Доллар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</row>
  </sheetData>
  <mergeCells count="4">
    <mergeCell ref="B2:C2"/>
    <mergeCell ref="B7:C7"/>
    <mergeCell ref="B14:C14"/>
    <mergeCell ref="J2:K2"/>
  </mergeCells>
  <phoneticPr fontId="15" type="noConversion"/>
  <pageMargins left="1" right="1" top="1" bottom="1" header="0.25" footer="0.25"/>
  <pageSetup orientation="portrait"/>
  <headerFooter>
    <oddFooter>&amp;C&amp;"Helvetica Neue,Regular"&amp;10&amp;K000000&amp;P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Распределение</vt:lpstr>
      <vt:lpstr>Инструменты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пк</cp:lastModifiedBy>
  <dcterms:created xsi:type="dcterms:W3CDTF">2019-09-24T18:19:09Z</dcterms:created>
  <dcterms:modified xsi:type="dcterms:W3CDTF">2020-05-04T14:03:48Z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027a58-0b8b-4b38-933d-36c79ab5a9a6_Enabled">
    <vt:lpwstr>True</vt:lpwstr>
  </property>
  <property fmtid="{D5CDD505-2E9C-101B-9397-08002B2CF9AE}" pid="3" name="MSIP_Label_cb027a58-0b8b-4b38-933d-36c79ab5a9a6_SiteId">
    <vt:lpwstr>75b2f54b-feff-400d-8e0b-67102edb9a23</vt:lpwstr>
  </property>
  <property fmtid="{D5CDD505-2E9C-101B-9397-08002B2CF9AE}" pid="4" name="MSIP_Label_cb027a58-0b8b-4b38-933d-36c79ab5a9a6_Owner">
    <vt:lpwstr>irina.gadzhieva@signify.com</vt:lpwstr>
  </property>
  <property fmtid="{D5CDD505-2E9C-101B-9397-08002B2CF9AE}" pid="5" name="MSIP_Label_cb027a58-0b8b-4b38-933d-36c79ab5a9a6_SetDate">
    <vt:lpwstr>2019-09-24T18:05:59.4741290Z</vt:lpwstr>
  </property>
  <property fmtid="{D5CDD505-2E9C-101B-9397-08002B2CF9AE}" pid="6" name="MSIP_Label_cb027a58-0b8b-4b38-933d-36c79ab5a9a6_Name">
    <vt:lpwstr>Unclassified</vt:lpwstr>
  </property>
  <property fmtid="{D5CDD505-2E9C-101B-9397-08002B2CF9AE}" pid="7" name="MSIP_Label_cb027a58-0b8b-4b38-933d-36c79ab5a9a6_Application">
    <vt:lpwstr>Microsoft Azure Information Protection</vt:lpwstr>
  </property>
  <property fmtid="{D5CDD505-2E9C-101B-9397-08002B2CF9AE}" pid="8" name="MSIP_Label_cb027a58-0b8b-4b38-933d-36c79ab5a9a6_ActionId">
    <vt:lpwstr>d0685dae-2df5-4579-8321-37b91958122c</vt:lpwstr>
  </property>
  <property fmtid="{D5CDD505-2E9C-101B-9397-08002B2CF9AE}" pid="9" name="MSIP_Label_cb027a58-0b8b-4b38-933d-36c79ab5a9a6_Extended_MSFT_Method">
    <vt:lpwstr>Manual</vt:lpwstr>
  </property>
  <property fmtid="{D5CDD505-2E9C-101B-9397-08002B2CF9AE}" pid="10" name="Sensitivity">
    <vt:lpwstr>Unclassified</vt:lpwstr>
  </property>
</Properties>
</file>